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__Савонченкова ЮВ\2026\4284 ХИМИЯ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3" i="1" l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44" i="1"/>
  <c r="N44" i="1"/>
  <c r="T44" i="1" l="1"/>
  <c r="U44" i="1"/>
  <c r="V44" i="1" l="1"/>
</calcChain>
</file>

<file path=xl/sharedStrings.xml><?xml version="1.0" encoding="utf-8"?>
<sst xmlns="http://schemas.openxmlformats.org/spreadsheetml/2006/main" count="172" uniqueCount="132">
  <si>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</si>
  <si>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</si>
  <si>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</si>
  <si>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</si>
  <si>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</si>
  <si>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</si>
  <si>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</si>
  <si>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</si>
  <si>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</si>
  <si>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</si>
  <si>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</si>
  <si>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</si>
  <si>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</si>
  <si>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</si>
  <si>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</si>
  <si>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</si>
  <si>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</si>
  <si>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</si>
  <si>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</si>
  <si>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</si>
  <si>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</si>
  <si>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</si>
  <si>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</si>
  <si>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</si>
  <si>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</si>
  <si>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</si>
  <si>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</si>
  <si>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</si>
  <si>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</si>
  <si>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</si>
  <si>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</si>
  <si>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</si>
  <si>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</si>
  <si>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</si>
  <si>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</si>
  <si>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</si>
  <si>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</si>
  <si>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</si>
  <si>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</si>
  <si>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</si>
  <si>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</si>
  <si>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</si>
  <si>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</si>
  <si>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</si>
  <si>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</si>
  <si>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</si>
  <si>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</si>
  <si>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</si>
  <si>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</si>
  <si>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</si>
  <si>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</si>
  <si>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</si>
  <si>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</si>
  <si>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</si>
  <si>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</si>
  <si>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</si>
  <si>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</si>
  <si>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</si>
  <si>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</si>
  <si>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</si>
  <si>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</si>
  <si>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</si>
  <si>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</si>
  <si>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</si>
  <si>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</si>
  <si>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</si>
  <si>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</si>
  <si>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</si>
  <si>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</si>
  <si>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</si>
  <si>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</si>
  <si>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</si>
  <si>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</si>
  <si>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</si>
  <si>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</si>
  <si>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</si>
  <si>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</si>
  <si>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</si>
  <si>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</si>
  <si>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</si>
  <si>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</si>
  <si>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</si>
  <si>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</si>
  <si>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</si>
  <si>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</si>
  <si>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</si>
  <si>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</si>
  <si>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</si>
  <si>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</si>
  <si>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</si>
  <si>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</si>
  <si>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</si>
  <si>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</si>
  <si>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</si>
  <si>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</si>
  <si>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</si>
  <si>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</si>
  <si>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</si>
  <si>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</si>
  <si>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</si>
  <si>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</si>
  <si>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</si>
  <si>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18.10.2025</t>
  </si>
  <si>
    <t>0000-004284</t>
  </si>
  <si>
    <t>Лот делимый.</t>
  </si>
  <si>
    <t>`000000129</t>
  </si>
  <si>
    <t>Щелочь (едкий натрий 42%) марка РР ГОСТ Р 55064-2012, фасовка в бочках 200кг</t>
  </si>
  <si>
    <t>поставка в бочках</t>
  </si>
  <si>
    <t>`000004278</t>
  </si>
  <si>
    <t>Гипохлорид натрия марки А, раствор 19%</t>
  </si>
  <si>
    <t>ГОСТ 11086 (Марка А)</t>
  </si>
  <si>
    <t>ГОСТ 11086 (Марка А); поставка в канистрах</t>
  </si>
  <si>
    <t>`000004283</t>
  </si>
  <si>
    <t>Диметилдисульфид фасовка по 200кг (бочка)</t>
  </si>
  <si>
    <t>`000004285</t>
  </si>
  <si>
    <t>Калий марганцовокислый ИМП ЧДА ГОСТ 20490-75</t>
  </si>
  <si>
    <t>ГОСТ 20490-75</t>
  </si>
  <si>
    <t>`000004286</t>
  </si>
  <si>
    <t>Кислота ортофосфорная 85%</t>
  </si>
  <si>
    <t>`000004292</t>
  </si>
  <si>
    <t>Натрий сернистокислый ЧДА ГОСТ 195-77 (мешок 25кг)</t>
  </si>
  <si>
    <t>ГОСТ 195-77</t>
  </si>
  <si>
    <t>`000004305</t>
  </si>
  <si>
    <t>Соль поваренная каменная таблетированная, 25кг</t>
  </si>
  <si>
    <t>`000004318</t>
  </si>
  <si>
    <t xml:space="preserve">Щелочь (едкий натрий 46%) марка РД </t>
  </si>
  <si>
    <t>ГОСТ Р 55064-2012; поставка в канистрах</t>
  </si>
  <si>
    <t>поставка в автоцистернах</t>
  </si>
  <si>
    <t>`000008527</t>
  </si>
  <si>
    <t>Щелочь (едкий натрий 42%) марка РД, фасовка в бочках 200кг</t>
  </si>
  <si>
    <t>ГОСТ Р 55064-2012</t>
  </si>
  <si>
    <t>ГОСТ Р 55064-2012 Необходима поставка в канистрах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</si>
</sst>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45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47</v>
      </c>
      <c r="G31" s="21">
        <v>68400</v>
      </c>
      <c r="H31" s="4">
        <v>17100</v>
      </c>
      <c r="I31" s="4">
        <v>17100</v>
      </c>
      <c r="J31" s="4">
        <v>17100</v>
      </c>
      <c r="K31" s="4">
        <v>17100</v>
      </c>
      <c r="L31" s="106"/>
      <c r="M31" s="106"/>
      <c r="N31" s="106">
        <v>0</v>
      </c>
      <c r="O31" s="107" t="s">
        <v>47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30" x14ac:dyDescent="0.25">
      <c r="B32" s="21">
        <v>2</v>
      </c>
      <c r="C32" s="22" t="s">
        <v>108</v>
      </c>
      <c r="D32" s="45" t="s">
        <v>109</v>
      </c>
      <c r="E32" s="45" t="s">
        <v>110</v>
      </c>
      <c r="F32" s="21" t="s">
        <v>47</v>
      </c>
      <c r="G32" s="21">
        <v>5790</v>
      </c>
      <c r="H32" s="4">
        <v>1410</v>
      </c>
      <c r="I32" s="4">
        <v>1460</v>
      </c>
      <c r="J32" s="4">
        <v>1510</v>
      </c>
      <c r="K32" s="4">
        <v>1410</v>
      </c>
      <c r="L32" s="106"/>
      <c r="M32" s="106"/>
      <c r="N32" s="106"/>
      <c r="O32" s="107" t="s">
        <v>47</v>
      </c>
      <c r="P32" s="107">
        <v>1</v>
      </c>
      <c r="Q32" s="106"/>
      <c r="R32" s="108"/>
      <c r="S32" s="109">
        <v>20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30" x14ac:dyDescent="0.25">
      <c r="B33" s="21">
        <v>3</v>
      </c>
      <c r="C33" s="22" t="s">
        <v>108</v>
      </c>
      <c r="D33" s="45" t="s">
        <v>109</v>
      </c>
      <c r="E33" s="45" t="s">
        <v>111</v>
      </c>
      <c r="F33" s="21" t="s">
        <v>47</v>
      </c>
      <c r="G33" s="21">
        <v>395</v>
      </c>
      <c r="H33" s="4"/>
      <c r="I33" s="4"/>
      <c r="J33" s="4">
        <v>40</v>
      </c>
      <c r="K33" s="4">
        <v>355</v>
      </c>
      <c r="L33" s="106"/>
      <c r="M33" s="106"/>
      <c r="N33" s="106"/>
      <c r="O33" s="107" t="s">
        <v>47</v>
      </c>
      <c r="P33" s="107">
        <v>1</v>
      </c>
      <c r="Q33" s="106"/>
      <c r="R33" s="108"/>
      <c r="S33" s="109">
        <v>20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30" x14ac:dyDescent="0.25">
      <c r="B34" s="21">
        <v>4</v>
      </c>
      <c r="C34" s="22" t="s">
        <v>112</v>
      </c>
      <c r="D34" s="45" t="s">
        <v>113</v>
      </c>
      <c r="E34" s="45"/>
      <c r="F34" s="21" t="s">
        <v>65</v>
      </c>
      <c r="G34" s="21">
        <v>0.24640000000000001</v>
      </c>
      <c r="H34" s="4"/>
      <c r="I34" s="4">
        <v>2.3199999999999998E-2</v>
      </c>
      <c r="J34" s="4">
        <v>0.1116</v>
      </c>
      <c r="K34" s="4">
        <v>0.1116</v>
      </c>
      <c r="L34" s="106"/>
      <c r="M34" s="106"/>
      <c r="N34" s="106"/>
      <c r="O34" s="107" t="s">
        <v>65</v>
      </c>
      <c r="P34" s="107">
        <v>1</v>
      </c>
      <c r="Q34" s="106"/>
      <c r="R34" s="108"/>
      <c r="S34" s="109">
        <v>20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ht="30" x14ac:dyDescent="0.25">
      <c r="B35" s="21">
        <v>5</v>
      </c>
      <c r="C35" s="22" t="s">
        <v>114</v>
      </c>
      <c r="D35" s="45" t="s">
        <v>115</v>
      </c>
      <c r="E35" s="45" t="s">
        <v>116</v>
      </c>
      <c r="F35" s="21" t="s">
        <v>47</v>
      </c>
      <c r="G35" s="21">
        <v>432</v>
      </c>
      <c r="H35" s="4"/>
      <c r="I35" s="4">
        <v>41</v>
      </c>
      <c r="J35" s="4">
        <v>208</v>
      </c>
      <c r="K35" s="4">
        <v>183</v>
      </c>
      <c r="L35" s="106"/>
      <c r="M35" s="106"/>
      <c r="N35" s="106"/>
      <c r="O35" s="107" t="s">
        <v>47</v>
      </c>
      <c r="P35" s="107">
        <v>1</v>
      </c>
      <c r="Q35" s="106"/>
      <c r="R35" s="108"/>
      <c r="S35" s="109">
        <v>20</v>
      </c>
      <c r="T35" s="32">
        <f>(N35*R35)</f>
        <v>0</v>
      </c>
      <c r="U35" s="32">
        <f>IF(S35="Без НДС","Без НДС",S35/100*T35)</f>
        <v>0</v>
      </c>
      <c r="V35" s="32">
        <f>IF(S35="Без НДС",T35,U35+T35)</f>
        <v>0</v>
      </c>
    </row>
    <row r="36" spans="2:22" x14ac:dyDescent="0.25">
      <c r="B36" s="21">
        <v>6</v>
      </c>
      <c r="C36" s="22" t="s">
        <v>117</v>
      </c>
      <c r="D36" s="45" t="s">
        <v>118</v>
      </c>
      <c r="E36" s="45"/>
      <c r="F36" s="21" t="s">
        <v>47</v>
      </c>
      <c r="G36" s="21">
        <v>4380</v>
      </c>
      <c r="H36" s="4">
        <v>280</v>
      </c>
      <c r="I36" s="4">
        <v>4100</v>
      </c>
      <c r="J36" s="4"/>
      <c r="K36" s="4"/>
      <c r="L36" s="106"/>
      <c r="M36" s="106"/>
      <c r="N36" s="106"/>
      <c r="O36" s="107" t="s">
        <v>47</v>
      </c>
      <c r="P36" s="107">
        <v>1</v>
      </c>
      <c r="Q36" s="106"/>
      <c r="R36" s="108"/>
      <c r="S36" s="109">
        <v>20</v>
      </c>
      <c r="T36" s="32">
        <f>(N36*R36)</f>
        <v>0</v>
      </c>
      <c r="U36" s="32">
        <f>IF(S36="Без НДС","Без НДС",S36/100*T36)</f>
        <v>0</v>
      </c>
      <c r="V36" s="32">
        <f>IF(S36="Без НДС",T36,U36+T36)</f>
        <v>0</v>
      </c>
    </row>
    <row r="37" spans="2:22" ht="30" x14ac:dyDescent="0.25">
      <c r="B37" s="21">
        <v>7</v>
      </c>
      <c r="C37" s="22" t="s">
        <v>119</v>
      </c>
      <c r="D37" s="45" t="s">
        <v>120</v>
      </c>
      <c r="E37" s="45"/>
      <c r="F37" s="21" t="s">
        <v>47</v>
      </c>
      <c r="G37" s="21">
        <v>168.16</v>
      </c>
      <c r="H37" s="4"/>
      <c r="I37" s="4"/>
      <c r="J37" s="4"/>
      <c r="K37" s="4">
        <v>168.16</v>
      </c>
      <c r="L37" s="106"/>
      <c r="M37" s="106"/>
      <c r="N37" s="106"/>
      <c r="O37" s="107" t="s">
        <v>47</v>
      </c>
      <c r="P37" s="107">
        <v>1</v>
      </c>
      <c r="Q37" s="106"/>
      <c r="R37" s="108"/>
      <c r="S37" s="109">
        <v>20</v>
      </c>
      <c r="T37" s="32">
        <f>(N37*R37)</f>
        <v>0</v>
      </c>
      <c r="U37" s="32">
        <f>IF(S37="Без НДС","Без НДС",S37/100*T37)</f>
        <v>0</v>
      </c>
      <c r="V37" s="32">
        <f>IF(S37="Без НДС",T37,U37+T37)</f>
        <v>0</v>
      </c>
    </row>
    <row r="38" spans="2:22" ht="30" x14ac:dyDescent="0.25">
      <c r="B38" s="21">
        <v>8</v>
      </c>
      <c r="C38" s="22" t="s">
        <v>119</v>
      </c>
      <c r="D38" s="45" t="s">
        <v>120</v>
      </c>
      <c r="E38" s="45" t="s">
        <v>121</v>
      </c>
      <c r="F38" s="21" t="s">
        <v>47</v>
      </c>
      <c r="G38" s="21">
        <v>420</v>
      </c>
      <c r="H38" s="4">
        <v>105</v>
      </c>
      <c r="I38" s="4">
        <v>105</v>
      </c>
      <c r="J38" s="4">
        <v>105</v>
      </c>
      <c r="K38" s="4">
        <v>105</v>
      </c>
      <c r="L38" s="106"/>
      <c r="M38" s="106"/>
      <c r="N38" s="106"/>
      <c r="O38" s="107" t="s">
        <v>47</v>
      </c>
      <c r="P38" s="107">
        <v>1</v>
      </c>
      <c r="Q38" s="106"/>
      <c r="R38" s="108"/>
      <c r="S38" s="109">
        <v>20</v>
      </c>
      <c r="T38" s="32">
        <f>(N38*R38)</f>
        <v>0</v>
      </c>
      <c r="U38" s="32">
        <f>IF(S38="Без НДС","Без НДС",S38/100*T38)</f>
        <v>0</v>
      </c>
      <c r="V38" s="32">
        <f>IF(S38="Без НДС",T38,U38+T38)</f>
        <v>0</v>
      </c>
    </row>
    <row r="39" spans="2:22" ht="30" x14ac:dyDescent="0.25">
      <c r="B39" s="21">
        <v>9</v>
      </c>
      <c r="C39" s="22" t="s">
        <v>122</v>
      </c>
      <c r="D39" s="45" t="s">
        <v>123</v>
      </c>
      <c r="E39" s="45"/>
      <c r="F39" s="21" t="s">
        <v>47</v>
      </c>
      <c r="G39" s="21">
        <v>158280</v>
      </c>
      <c r="H39" s="4">
        <v>39570</v>
      </c>
      <c r="I39" s="4">
        <v>39570</v>
      </c>
      <c r="J39" s="4">
        <v>39570</v>
      </c>
      <c r="K39" s="4">
        <v>39570</v>
      </c>
      <c r="L39" s="106"/>
      <c r="M39" s="106"/>
      <c r="N39" s="106"/>
      <c r="O39" s="107" t="s">
        <v>47</v>
      </c>
      <c r="P39" s="107">
        <v>1</v>
      </c>
      <c r="Q39" s="106"/>
      <c r="R39" s="108"/>
      <c r="S39" s="109">
        <v>20</v>
      </c>
      <c r="T39" s="32">
        <f>(N39*R39)</f>
        <v>0</v>
      </c>
      <c r="U39" s="32">
        <f>IF(S39="Без НДС","Без НДС",S39/100*T39)</f>
        <v>0</v>
      </c>
      <c r="V39" s="32">
        <f>IF(S39="Без НДС",T39,U39+T39)</f>
        <v>0</v>
      </c>
    </row>
    <row r="40" spans="2:22" ht="30" x14ac:dyDescent="0.25">
      <c r="B40" s="21">
        <v>10</v>
      </c>
      <c r="C40" s="22" t="s">
        <v>124</v>
      </c>
      <c r="D40" s="45" t="s">
        <v>125</v>
      </c>
      <c r="E40" s="45" t="s">
        <v>126</v>
      </c>
      <c r="F40" s="21" t="s">
        <v>47</v>
      </c>
      <c r="G40" s="21">
        <v>194</v>
      </c>
      <c r="H40" s="4"/>
      <c r="I40" s="4"/>
      <c r="J40" s="4"/>
      <c r="K40" s="4">
        <v>194</v>
      </c>
      <c r="L40" s="106"/>
      <c r="M40" s="106"/>
      <c r="N40" s="106"/>
      <c r="O40" s="107" t="s">
        <v>47</v>
      </c>
      <c r="P40" s="107">
        <v>1</v>
      </c>
      <c r="Q40" s="106"/>
      <c r="R40" s="108"/>
      <c r="S40" s="109">
        <v>20</v>
      </c>
      <c r="T40" s="32">
        <f>(N40*R40)</f>
        <v>0</v>
      </c>
      <c r="U40" s="32">
        <f>IF(S40="Без НДС","Без НДС",S40/100*T40)</f>
        <v>0</v>
      </c>
      <c r="V40" s="32">
        <f>IF(S40="Без НДС",T40,U40+T40)</f>
        <v>0</v>
      </c>
    </row>
    <row r="41" spans="2:22" ht="30" x14ac:dyDescent="0.25">
      <c r="B41" s="21">
        <v>11</v>
      </c>
      <c r="C41" s="22" t="s">
        <v>124</v>
      </c>
      <c r="D41" s="45" t="s">
        <v>125</v>
      </c>
      <c r="E41" s="45" t="s">
        <v>127</v>
      </c>
      <c r="F41" s="21" t="s">
        <v>47</v>
      </c>
      <c r="G41" s="21">
        <v>226281.60000000001</v>
      </c>
      <c r="H41" s="4">
        <v>56570.400000000001</v>
      </c>
      <c r="I41" s="4">
        <v>56570.400000000001</v>
      </c>
      <c r="J41" s="4">
        <v>56570.400000000001</v>
      </c>
      <c r="K41" s="4">
        <v>56570.400000000001</v>
      </c>
      <c r="L41" s="106"/>
      <c r="M41" s="106"/>
      <c r="N41" s="106"/>
      <c r="O41" s="107" t="s">
        <v>47</v>
      </c>
      <c r="P41" s="107">
        <v>1</v>
      </c>
      <c r="Q41" s="106"/>
      <c r="R41" s="108"/>
      <c r="S41" s="109">
        <v>20</v>
      </c>
      <c r="T41" s="32">
        <f>(N41*R41)</f>
        <v>0</v>
      </c>
      <c r="U41" s="32">
        <f>IF(S41="Без НДС","Без НДС",S41/100*T41)</f>
        <v>0</v>
      </c>
      <c r="V41" s="32">
        <f>IF(S41="Без НДС",T41,U41+T41)</f>
        <v>0</v>
      </c>
    </row>
    <row r="42" spans="2:22" ht="45" x14ac:dyDescent="0.25">
      <c r="B42" s="21">
        <v>12</v>
      </c>
      <c r="C42" s="22" t="s">
        <v>128</v>
      </c>
      <c r="D42" s="45" t="s">
        <v>129</v>
      </c>
      <c r="E42" s="45" t="s">
        <v>130</v>
      </c>
      <c r="F42" s="21" t="s">
        <v>47</v>
      </c>
      <c r="G42" s="21">
        <v>5088</v>
      </c>
      <c r="H42" s="4"/>
      <c r="I42" s="4"/>
      <c r="J42" s="4">
        <v>1788</v>
      </c>
      <c r="K42" s="4">
        <v>3300</v>
      </c>
      <c r="L42" s="106"/>
      <c r="M42" s="106"/>
      <c r="N42" s="106"/>
      <c r="O42" s="107" t="s">
        <v>47</v>
      </c>
      <c r="P42" s="107">
        <v>1</v>
      </c>
      <c r="Q42" s="106"/>
      <c r="R42" s="108"/>
      <c r="S42" s="109">
        <v>20</v>
      </c>
      <c r="T42" s="32">
        <f>(N42*R42)</f>
        <v>0</v>
      </c>
      <c r="U42" s="32">
        <f>IF(S42="Без НДС","Без НДС",S42/100*T42)</f>
        <v>0</v>
      </c>
      <c r="V42" s="32">
        <f>IF(S42="Без НДС",T42,U42+T42)</f>
        <v>0</v>
      </c>
    </row>
    <row r="43" spans="2:22" ht="45" x14ac:dyDescent="0.25">
      <c r="B43" s="21">
        <v>13</v>
      </c>
      <c r="C43" s="22" t="s">
        <v>128</v>
      </c>
      <c r="D43" s="45" t="s">
        <v>129</v>
      </c>
      <c r="E43" s="45" t="s">
        <v>131</v>
      </c>
      <c r="F43" s="21" t="s">
        <v>47</v>
      </c>
      <c r="G43" s="21">
        <v>18150</v>
      </c>
      <c r="H43" s="4">
        <v>4950</v>
      </c>
      <c r="I43" s="4">
        <v>4950</v>
      </c>
      <c r="J43" s="4">
        <v>3300</v>
      </c>
      <c r="K43" s="4">
        <v>4950</v>
      </c>
      <c r="L43" s="106"/>
      <c r="M43" s="106"/>
      <c r="N43" s="106"/>
      <c r="O43" s="107" t="s">
        <v>47</v>
      </c>
      <c r="P43" s="107">
        <v>1</v>
      </c>
      <c r="Q43" s="106"/>
      <c r="R43" s="108"/>
      <c r="S43" s="109">
        <v>20</v>
      </c>
      <c r="T43" s="32">
        <f>(N43*R43)</f>
        <v>0</v>
      </c>
      <c r="U43" s="32">
        <f>IF(S43="Без НДС","Без НДС",S43/100*T43)</f>
        <v>0</v>
      </c>
      <c r="V43" s="32">
        <f>IF(S43="Без НДС",T43,U43+T43)</f>
        <v>0</v>
      </c>
    </row>
    <row r="44" spans="2:22" x14ac:dyDescent="0.25">
      <c r="B44" s="30" t="s">
        <v>33</v>
      </c>
      <c r="C44" s="30"/>
      <c r="D44" s="30"/>
      <c r="E44" s="30"/>
      <c r="F44" s="30"/>
      <c r="G44" s="30">
        <f>SUM(G31:G43)</f>
        <v>487979.00640000001</v>
      </c>
      <c r="H44" s="30"/>
      <c r="I44" s="30"/>
      <c r="J44" s="30"/>
      <c r="K44" s="30"/>
      <c r="L44" s="30"/>
      <c r="M44" s="30"/>
      <c r="N44" s="30">
        <f>SUM(N31:N43)</f>
        <v>0</v>
      </c>
      <c r="O44" s="30"/>
      <c r="P44" s="30"/>
      <c r="Q44" s="30"/>
      <c r="R44" s="31"/>
      <c r="S44" s="31"/>
      <c r="T44" s="31">
        <f>SUM(T31:T43)</f>
        <v>0</v>
      </c>
      <c r="U44" s="31">
        <f>SUM(U31:U43)</f>
        <v>0</v>
      </c>
      <c r="V44" s="31">
        <f>SUM(V31:V43)</f>
        <v>0</v>
      </c>
    </row>
    <row r="46" spans="2:22" x14ac:dyDescent="0.25">
      <c r="C46" s="47"/>
      <c r="D46" s="47"/>
      <c r="E46" s="47"/>
      <c r="F46" s="47"/>
      <c r="H46" s="43"/>
      <c r="L46" s="47"/>
      <c r="M46" s="47"/>
      <c r="N46" s="47"/>
      <c r="O46" s="47"/>
      <c r="P46" s="47"/>
      <c r="Q46" s="47"/>
    </row>
    <row r="47" spans="2:22" x14ac:dyDescent="0.25">
      <c r="C47" s="46" t="s">
        <v>28</v>
      </c>
      <c r="D47" s="46"/>
      <c r="E47" s="46"/>
      <c r="F47" s="46"/>
      <c r="H47" s="2" t="s">
        <v>29</v>
      </c>
      <c r="L47" s="46" t="s">
        <v>30</v>
      </c>
      <c r="M47" s="46"/>
      <c r="N47" s="46"/>
      <c r="O47" s="46"/>
      <c r="P47" s="46"/>
      <c r="Q47" s="46"/>
    </row>
    <row r="49" spans="3:3" x14ac:dyDescent="0.25">
      <c r="C49" s="24" t="s">
        <v>31</v>
      </c>
    </row>
    <row r="50" spans="3:3" x14ac:dyDescent="0.25">
      <c r="C50" s="24" t="s">
        <v>32</v>
      </c>
    </row>
  </sheetData>
  <sheetProtection algorithmName="SHA-512" hashValue="eycq86qszP6wcSxhfFVRej+DesaGs+VQ3sEUBvPfMeU1fakieMdNHbR5ZYbhNVWjSf+2PcJ6agp9l6kfoWzT3w==" saltValue="Ef0NGesptYiVNcI2XbV5b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47:F47"/>
    <mergeCell ref="L46:Q46"/>
    <mergeCell ref="L47:Q47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46:F4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S31:S43</xm:sqref>
        </x14:dataValidation>
        <x14:dataValidation type="list" allowBlank="1" showInputMessage="1" showErrorMessage="1">
          <x14:formula1>
            <xm:f>Лист2!$A$1:$A$26</xm:f>
          </x14:formula1>
          <xm:sqref>O31:O43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Савонченкова Юлия Владимировна</cp:lastModifiedBy>
  <dcterms:created xsi:type="dcterms:W3CDTF">2019-10-31T02:36:50Z</dcterms:created>
  <dcterms:modified xsi:type="dcterms:W3CDTF">2025-10-17T05:35:00Z</dcterms:modified>
</cp:coreProperties>
</file>